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3955" windowHeight="92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35" i="1" l="1"/>
  <c r="H42" i="1" l="1"/>
  <c r="G45" i="1" s="1"/>
  <c r="L12" i="1"/>
  <c r="H36" i="1" l="1"/>
  <c r="H29" i="1"/>
  <c r="G31" i="1" s="1"/>
  <c r="H22" i="1"/>
  <c r="H20" i="1"/>
  <c r="L25" i="1"/>
  <c r="K27" i="1" s="1"/>
  <c r="K22" i="1"/>
  <c r="L20" i="1"/>
  <c r="L13" i="1"/>
  <c r="K15" i="1" s="1"/>
  <c r="L9" i="1"/>
  <c r="G12" i="1"/>
  <c r="G16" i="1" s="1"/>
  <c r="G38" i="1" l="1"/>
  <c r="M9" i="1"/>
  <c r="G24" i="1"/>
</calcChain>
</file>

<file path=xl/sharedStrings.xml><?xml version="1.0" encoding="utf-8"?>
<sst xmlns="http://schemas.openxmlformats.org/spreadsheetml/2006/main" count="37" uniqueCount="21">
  <si>
    <t xml:space="preserve">Энергия катушки </t>
  </si>
  <si>
    <t>L(uH)</t>
  </si>
  <si>
    <t>I(A)</t>
  </si>
  <si>
    <t>E(J)</t>
  </si>
  <si>
    <t>F(KHz)</t>
  </si>
  <si>
    <t>W(w/s)</t>
  </si>
  <si>
    <t>Индукция в сердечнике</t>
  </si>
  <si>
    <t>N(витки)</t>
  </si>
  <si>
    <t>Ae(mm*2)</t>
  </si>
  <si>
    <t>Al(nH)</t>
  </si>
  <si>
    <t>B(mT)</t>
  </si>
  <si>
    <t>U(V)</t>
  </si>
  <si>
    <t>T(uS)</t>
  </si>
  <si>
    <t>Проверочная формула индукции F</t>
  </si>
  <si>
    <t>Индукция от времени воздействия T</t>
  </si>
  <si>
    <t>Переходная хар.</t>
  </si>
  <si>
    <t>T(us)</t>
  </si>
  <si>
    <t>U(v)</t>
  </si>
  <si>
    <t>Индуктивность на виток Al</t>
  </si>
  <si>
    <t>Витки при заданной L</t>
  </si>
  <si>
    <t>Индуктивность L(uH)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</si>
</sst>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0.0"/>
    <numFmt numFmtId="166" formatCode="#,##0.0"/>
  </numFmts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0" borderId="8" xfId="0" applyBorder="1"/>
    <xf numFmtId="0" fontId="0" fillId="3" borderId="7" xfId="0" applyFill="1" applyBorder="1"/>
    <xf numFmtId="164" fontId="0" fillId="3" borderId="8" xfId="0" applyNumberFormat="1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0" xfId="0" applyBorder="1"/>
    <xf numFmtId="0" fontId="0" fillId="0" borderId="7" xfId="0" applyBorder="1"/>
    <xf numFmtId="0" fontId="0" fillId="0" borderId="14" xfId="0" applyBorder="1"/>
    <xf numFmtId="0" fontId="0" fillId="0" borderId="16" xfId="0" applyBorder="1"/>
    <xf numFmtId="4" fontId="0" fillId="3" borderId="17" xfId="0" applyNumberFormat="1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2" fontId="0" fillId="3" borderId="17" xfId="0" applyNumberFormat="1" applyFill="1" applyBorder="1"/>
    <xf numFmtId="0" fontId="0" fillId="0" borderId="10" xfId="0" applyBorder="1"/>
    <xf numFmtId="165" fontId="0" fillId="0" borderId="0" xfId="0" applyNumberFormat="1"/>
    <xf numFmtId="0" fontId="0" fillId="2" borderId="18" xfId="0" applyFill="1" applyBorder="1"/>
    <xf numFmtId="0" fontId="0" fillId="0" borderId="4" xfId="0" applyBorder="1"/>
    <xf numFmtId="0" fontId="0" fillId="0" borderId="19" xfId="0" applyBorder="1"/>
    <xf numFmtId="166" fontId="0" fillId="3" borderId="17" xfId="0" applyNumberFormat="1" applyFill="1" applyBorder="1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M45"/>
  <sheetViews>
    <sheetView tabSelected="1" topLeftCell="A5" zoomScale="130" zoomScaleNormal="130" workbookViewId="0">
      <selection activeCell="I34" sqref="I34"/>
    </sheetView>
  </sheetViews>
  <sheetFormatPr defaultRowHeight="15" x14ac:dyDescent="0.25"/>
  <cols>
    <col min="7" max="7" width="14.5703125" customWidth="1"/>
    <col min="8" max="8" width="2.28515625" customWidth="1"/>
    <col min="10" max="10" width="12" customWidth="1"/>
    <col min="11" max="11" width="10.28515625" customWidth="1"/>
    <col min="12" max="12" width="12.7109375" customWidth="1"/>
    <col min="13" max="13" width="2.140625" customWidth="1"/>
  </cols>
  <sheetData>
    <row r="6" spans="6:13" ht="15.75" thickBot="1" x14ac:dyDescent="0.3"/>
    <row r="7" spans="6:13" ht="15.75" thickBot="1" x14ac:dyDescent="0.3">
      <c r="F7" s="25" t="s">
        <v>0</v>
      </c>
      <c r="G7" s="27"/>
      <c r="J7" s="25" t="s">
        <v>6</v>
      </c>
      <c r="K7" s="26"/>
      <c r="L7" s="27"/>
    </row>
    <row r="8" spans="6:13" x14ac:dyDescent="0.25">
      <c r="F8" s="2"/>
      <c r="G8" s="3"/>
      <c r="J8" s="2"/>
      <c r="K8" s="10"/>
      <c r="L8" s="3"/>
    </row>
    <row r="9" spans="6:13" x14ac:dyDescent="0.25">
      <c r="F9" s="4" t="s">
        <v>1</v>
      </c>
      <c r="G9" s="5">
        <v>1520</v>
      </c>
      <c r="J9" s="4" t="s">
        <v>1</v>
      </c>
      <c r="K9" s="1">
        <v>1864</v>
      </c>
      <c r="L9" s="3">
        <f>K9*POWER(10,-6)</f>
        <v>1.864E-3</v>
      </c>
      <c r="M9" s="20">
        <f>POWER(K11,2)*L13*POWER(10,6)</f>
        <v>1865.1760000000002</v>
      </c>
    </row>
    <row r="10" spans="6:13" x14ac:dyDescent="0.25">
      <c r="F10" s="4" t="s">
        <v>2</v>
      </c>
      <c r="G10" s="5">
        <v>0.81</v>
      </c>
      <c r="J10" s="4" t="s">
        <v>2</v>
      </c>
      <c r="K10" s="1">
        <v>0.83</v>
      </c>
      <c r="L10" s="3"/>
    </row>
    <row r="11" spans="6:13" x14ac:dyDescent="0.25">
      <c r="F11" s="2"/>
      <c r="G11" s="3"/>
      <c r="J11" s="4" t="s">
        <v>7</v>
      </c>
      <c r="K11" s="1">
        <v>106</v>
      </c>
      <c r="L11" s="3"/>
    </row>
    <row r="12" spans="6:13" x14ac:dyDescent="0.25">
      <c r="F12" s="6" t="s">
        <v>3</v>
      </c>
      <c r="G12" s="7">
        <f>(G9*0.000001*POWER(G10,2))/2</f>
        <v>4.98636E-4</v>
      </c>
      <c r="J12" s="4" t="s">
        <v>8</v>
      </c>
      <c r="K12" s="1">
        <v>52.5</v>
      </c>
      <c r="L12" s="3">
        <f>K12*POWER(10,-6)</f>
        <v>5.2499999999999995E-5</v>
      </c>
    </row>
    <row r="13" spans="6:13" x14ac:dyDescent="0.25">
      <c r="F13" s="2"/>
      <c r="G13" s="3"/>
      <c r="J13" s="4" t="s">
        <v>9</v>
      </c>
      <c r="K13" s="1">
        <v>166</v>
      </c>
      <c r="L13" s="3">
        <f>K13*POWER(10,-9)</f>
        <v>1.66E-7</v>
      </c>
    </row>
    <row r="14" spans="6:13" x14ac:dyDescent="0.25">
      <c r="F14" s="4" t="s">
        <v>4</v>
      </c>
      <c r="G14" s="5">
        <v>50</v>
      </c>
      <c r="J14" s="2"/>
      <c r="K14" s="13"/>
      <c r="L14" s="3"/>
    </row>
    <row r="15" spans="6:13" ht="15.75" thickBot="1" x14ac:dyDescent="0.3">
      <c r="F15" s="2"/>
      <c r="G15" s="3"/>
      <c r="J15" s="8" t="s">
        <v>10</v>
      </c>
      <c r="K15" s="14">
        <f>((L13*K11*K10)/(L12))*1000</f>
        <v>278.18438095238093</v>
      </c>
      <c r="L15" s="12"/>
    </row>
    <row r="16" spans="6:13" ht="15.75" thickBot="1" x14ac:dyDescent="0.3">
      <c r="F16" s="8" t="s">
        <v>5</v>
      </c>
      <c r="G16" s="9">
        <f>G14*1000*G12</f>
        <v>24.931799999999999</v>
      </c>
      <c r="J16" s="15"/>
      <c r="K16" s="16"/>
      <c r="L16" s="17"/>
    </row>
    <row r="17" spans="6:12" x14ac:dyDescent="0.25">
      <c r="J17" s="28" t="s">
        <v>13</v>
      </c>
      <c r="K17" s="29"/>
      <c r="L17" s="30"/>
    </row>
    <row r="18" spans="6:12" ht="15.75" thickBot="1" x14ac:dyDescent="0.3">
      <c r="J18" s="2"/>
      <c r="K18" s="10"/>
      <c r="L18" s="3"/>
    </row>
    <row r="19" spans="6:12" ht="15.75" thickBot="1" x14ac:dyDescent="0.3">
      <c r="F19" s="25" t="s">
        <v>15</v>
      </c>
      <c r="G19" s="26"/>
      <c r="H19" s="27"/>
      <c r="J19" s="4" t="s">
        <v>11</v>
      </c>
      <c r="K19" s="1">
        <v>310</v>
      </c>
      <c r="L19" s="5"/>
    </row>
    <row r="20" spans="6:12" x14ac:dyDescent="0.25">
      <c r="F20" s="21" t="s">
        <v>16</v>
      </c>
      <c r="G20" s="22">
        <v>4.0999999999999996</v>
      </c>
      <c r="H20" s="23">
        <f>G20*POWER(10,-6)</f>
        <v>4.0999999999999997E-6</v>
      </c>
      <c r="J20" s="4" t="s">
        <v>4</v>
      </c>
      <c r="K20" s="1">
        <v>50</v>
      </c>
      <c r="L20" s="5">
        <f>K20*1000</f>
        <v>50000</v>
      </c>
    </row>
    <row r="21" spans="6:12" x14ac:dyDescent="0.25">
      <c r="F21" s="4" t="s">
        <v>17</v>
      </c>
      <c r="G21" s="1">
        <v>300</v>
      </c>
      <c r="H21" s="5"/>
      <c r="J21" s="2"/>
      <c r="K21" s="10"/>
      <c r="L21" s="3"/>
    </row>
    <row r="22" spans="6:12" ht="15.75" thickBot="1" x14ac:dyDescent="0.3">
      <c r="F22" s="4" t="s">
        <v>1</v>
      </c>
      <c r="G22" s="1">
        <v>1864</v>
      </c>
      <c r="H22" s="5">
        <f>G22*POWER(10,-6)</f>
        <v>1.864E-3</v>
      </c>
      <c r="J22" s="8" t="s">
        <v>10</v>
      </c>
      <c r="K22" s="18">
        <f>(K19/(1*L20*K11*L12))*1000</f>
        <v>1114.1060197663971</v>
      </c>
      <c r="L22" s="12"/>
    </row>
    <row r="23" spans="6:12" x14ac:dyDescent="0.25">
      <c r="F23" s="2"/>
      <c r="G23" s="10"/>
      <c r="H23" s="3"/>
      <c r="J23" s="31" t="s">
        <v>14</v>
      </c>
      <c r="K23" s="32"/>
      <c r="L23" s="33"/>
    </row>
    <row r="24" spans="6:12" ht="15.75" thickBot="1" x14ac:dyDescent="0.3">
      <c r="F24" s="8" t="s">
        <v>2</v>
      </c>
      <c r="G24" s="14">
        <f>(G21*H20)/H22</f>
        <v>0.65987124463519309</v>
      </c>
      <c r="H24" s="19"/>
      <c r="J24" s="2"/>
      <c r="K24" s="10"/>
      <c r="L24" s="3"/>
    </row>
    <row r="25" spans="6:12" ht="15.75" thickBot="1" x14ac:dyDescent="0.3">
      <c r="J25" s="4" t="s">
        <v>12</v>
      </c>
      <c r="K25" s="1">
        <v>5</v>
      </c>
      <c r="L25" s="5">
        <f>K25*0.000001</f>
        <v>4.9999999999999996E-6</v>
      </c>
    </row>
    <row r="26" spans="6:12" ht="15.75" thickBot="1" x14ac:dyDescent="0.3">
      <c r="F26" s="25" t="s">
        <v>18</v>
      </c>
      <c r="G26" s="26"/>
      <c r="H26" s="27"/>
      <c r="J26" s="11"/>
      <c r="K26" s="1"/>
      <c r="L26" s="5"/>
    </row>
    <row r="27" spans="6:12" ht="15.75" thickBot="1" x14ac:dyDescent="0.3">
      <c r="F27" s="2"/>
      <c r="G27" s="10"/>
      <c r="H27" s="3"/>
      <c r="J27" s="8" t="s">
        <v>10</v>
      </c>
      <c r="K27" s="18">
        <f>(K19*L25)/(1*K11*L12)*1000</f>
        <v>278.52650494159928</v>
      </c>
      <c r="L27" s="19"/>
    </row>
    <row r="28" spans="6:12" x14ac:dyDescent="0.25">
      <c r="F28" s="4" t="s">
        <v>7</v>
      </c>
      <c r="G28" s="1">
        <v>97</v>
      </c>
      <c r="H28" s="5"/>
    </row>
    <row r="29" spans="6:12" x14ac:dyDescent="0.25">
      <c r="F29" s="4" t="s">
        <v>1</v>
      </c>
      <c r="G29" s="1">
        <v>1402</v>
      </c>
      <c r="H29" s="5">
        <f>G29*POWER(10,-6)</f>
        <v>1.402E-3</v>
      </c>
    </row>
    <row r="30" spans="6:12" x14ac:dyDescent="0.25">
      <c r="F30" s="2"/>
      <c r="G30" s="10"/>
      <c r="H30" s="3"/>
    </row>
    <row r="31" spans="6:12" ht="15.75" thickBot="1" x14ac:dyDescent="0.3">
      <c r="F31" s="8" t="s">
        <v>9</v>
      </c>
      <c r="G31" s="24">
        <f>(H29/POWER(G28,2))*POWER(10,9)</f>
        <v>149.00627059198641</v>
      </c>
      <c r="H31" s="19"/>
    </row>
    <row r="32" spans="6:12" ht="15.75" thickBot="1" x14ac:dyDescent="0.3"/>
    <row r="33" spans="6:8" ht="15.75" thickBot="1" x14ac:dyDescent="0.3">
      <c r="F33" s="25" t="s">
        <v>19</v>
      </c>
      <c r="G33" s="26"/>
      <c r="H33" s="27"/>
    </row>
    <row r="34" spans="6:8" x14ac:dyDescent="0.25">
      <c r="F34" s="2"/>
      <c r="G34" s="10"/>
      <c r="H34" s="3"/>
    </row>
    <row r="35" spans="6:8" x14ac:dyDescent="0.25">
      <c r="F35" s="4" t="s">
        <v>1</v>
      </c>
      <c r="G35" s="1">
        <v>50.8</v>
      </c>
      <c r="H35" s="5">
        <f>G35*POWER(10,-6)</f>
        <v>5.0799999999999995E-5</v>
      </c>
    </row>
    <row r="36" spans="6:8" x14ac:dyDescent="0.25">
      <c r="F36" s="4" t="s">
        <v>9</v>
      </c>
      <c r="G36" s="1">
        <v>149</v>
      </c>
      <c r="H36" s="5">
        <f>G36*POWER(10,-9)</f>
        <v>1.49E-7</v>
      </c>
    </row>
    <row r="37" spans="6:8" x14ac:dyDescent="0.25">
      <c r="F37" s="2"/>
      <c r="G37" s="10"/>
      <c r="H37" s="3"/>
    </row>
    <row r="38" spans="6:8" ht="15.75" thickBot="1" x14ac:dyDescent="0.3">
      <c r="F38" s="8" t="s">
        <v>7</v>
      </c>
      <c r="G38" s="18">
        <f>SQRT(H35/H36)</f>
        <v>18.464549745808487</v>
      </c>
      <c r="H38" s="19"/>
    </row>
    <row r="39" spans="6:8" ht="15.75" thickBot="1" x14ac:dyDescent="0.3"/>
    <row r="40" spans="6:8" ht="15.75" thickBot="1" x14ac:dyDescent="0.3">
      <c r="F40" s="25" t="s">
        <v>20</v>
      </c>
      <c r="G40" s="26"/>
      <c r="H40" s="27"/>
    </row>
    <row r="41" spans="6:8" x14ac:dyDescent="0.25">
      <c r="F41" s="2"/>
      <c r="G41" s="10"/>
      <c r="H41" s="3"/>
    </row>
    <row r="42" spans="6:8" x14ac:dyDescent="0.25">
      <c r="F42" s="4" t="s">
        <v>9</v>
      </c>
      <c r="G42" s="1">
        <v>149</v>
      </c>
      <c r="H42" s="5">
        <f>G42*POWER(10,-9)</f>
        <v>1.49E-7</v>
      </c>
    </row>
    <row r="43" spans="6:8" x14ac:dyDescent="0.25">
      <c r="F43" s="4" t="s">
        <v>7</v>
      </c>
      <c r="G43" s="1">
        <v>25</v>
      </c>
      <c r="H43" s="5"/>
    </row>
    <row r="44" spans="6:8" x14ac:dyDescent="0.25">
      <c r="F44" s="2"/>
      <c r="G44" s="10"/>
      <c r="H44" s="3"/>
    </row>
    <row r="45" spans="6:8" ht="15.75" thickBot="1" x14ac:dyDescent="0.3">
      <c r="F45" s="8" t="s">
        <v>1</v>
      </c>
      <c r="G45" s="18">
        <f>H42*POWER(G43,2)*POWER(10,6)</f>
        <v>93.125</v>
      </c>
      <c r="H45" s="19"/>
    </row>
  </sheetData>
  <mergeCells count="8">
    <mergeCell ref="F40:H40"/>
    <mergeCell ref="F26:H26"/>
    <mergeCell ref="F33:H33"/>
    <mergeCell ref="F7:G7"/>
    <mergeCell ref="J7:L7"/>
    <mergeCell ref="J17:L17"/>
    <mergeCell ref="J23:L23"/>
    <mergeCell ref="F19:H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2015-09-09T07:05:36Z</dcterms:created>
  <dcterms:modified xsi:type="dcterms:W3CDTF">2015-10-21T07:51:22Z</dcterms:modified>
</cp:coreProperties>
</file>