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9155" windowHeight="74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98" i="1" l="1"/>
  <c r="D96" i="1"/>
  <c r="D97" i="1" s="1"/>
  <c r="D112" i="1"/>
  <c r="I104" i="1"/>
  <c r="D92" i="1"/>
  <c r="D104" i="1" s="1"/>
  <c r="D108" i="1" l="1"/>
  <c r="D102" i="1"/>
</calcChain>
</file>

<file path=xl/sharedStrings.xml><?xml version="1.0" encoding="utf-8"?>
<sst xmlns="http://schemas.openxmlformats.org/spreadsheetml/2006/main" count="69" uniqueCount="64">
  <si>
    <t xml:space="preserve">Тепловая модель охлаждения. </t>
  </si>
  <si>
    <r>
      <t xml:space="preserve"> движущийся от кристалла к окружающей среде, через тепловые сопротивления</t>
    </r>
    <r>
      <rPr>
        <b/>
        <sz val="11"/>
        <color theme="1"/>
        <rFont val="Calibri"/>
        <family val="2"/>
        <charset val="204"/>
        <scheme val="minor"/>
      </rPr>
      <t xml:space="preserve"> RJC </t>
    </r>
    <r>
      <rPr>
        <sz val="11"/>
        <color theme="1"/>
        <rFont val="Calibri"/>
        <family val="2"/>
        <charset val="204"/>
        <scheme val="minor"/>
      </rPr>
      <t xml:space="preserve">(кристалл - корпус), </t>
    </r>
    <r>
      <rPr>
        <b/>
        <sz val="11"/>
        <color theme="1"/>
        <rFont val="Calibri"/>
        <family val="2"/>
        <charset val="204"/>
        <scheme val="minor"/>
      </rPr>
      <t>RCS</t>
    </r>
    <r>
      <rPr>
        <sz val="11"/>
        <color theme="1"/>
        <rFont val="Calibri"/>
        <family val="2"/>
        <charset val="204"/>
        <scheme val="minor"/>
      </rPr>
      <t xml:space="preserve"> (корпус - радиатор) и </t>
    </r>
    <r>
      <rPr>
        <b/>
        <sz val="11"/>
        <color theme="1"/>
        <rFont val="Calibri"/>
        <family val="2"/>
        <charset val="204"/>
        <scheme val="minor"/>
      </rPr>
      <t>RSA</t>
    </r>
    <r>
      <rPr>
        <sz val="11"/>
        <color theme="1"/>
        <rFont val="Calibri"/>
        <family val="2"/>
        <charset val="204"/>
        <scheme val="minor"/>
      </rPr>
      <t xml:space="preserve"> (радиатор - окружающая среда).</t>
    </r>
  </si>
  <si>
    <r>
      <t>Тепловые сопротивления</t>
    </r>
    <r>
      <rPr>
        <b/>
        <sz val="11"/>
        <color theme="1"/>
        <rFont val="Calibri"/>
        <family val="2"/>
        <charset val="204"/>
        <scheme val="minor"/>
      </rPr>
      <t xml:space="preserve"> RJC </t>
    </r>
    <r>
      <rPr>
        <sz val="11"/>
        <color theme="1"/>
        <rFont val="Calibri"/>
        <family val="2"/>
        <charset val="204"/>
        <scheme val="minor"/>
      </rPr>
      <t xml:space="preserve">(кристалл - корпус), </t>
    </r>
    <r>
      <rPr>
        <b/>
        <sz val="11"/>
        <color theme="1"/>
        <rFont val="Calibri"/>
        <family val="2"/>
        <charset val="204"/>
        <scheme val="minor"/>
      </rPr>
      <t>RCS</t>
    </r>
    <r>
      <rPr>
        <sz val="11"/>
        <color theme="1"/>
        <rFont val="Calibri"/>
        <family val="2"/>
        <charset val="204"/>
        <scheme val="minor"/>
      </rPr>
      <t xml:space="preserve"> (корпус - радиатор) из справочника на конкретный полупроводник</t>
    </r>
  </si>
  <si>
    <r>
      <t xml:space="preserve">Тепловое сопротивление радиатора </t>
    </r>
    <r>
      <rPr>
        <b/>
        <sz val="11"/>
        <color theme="1"/>
        <rFont val="Calibri"/>
        <family val="2"/>
        <charset val="204"/>
        <scheme val="minor"/>
      </rPr>
      <t xml:space="preserve"> RSA</t>
    </r>
    <r>
      <rPr>
        <sz val="11"/>
        <color theme="1"/>
        <rFont val="Calibri"/>
        <family val="2"/>
        <charset val="204"/>
        <scheme val="minor"/>
      </rPr>
      <t xml:space="preserve"> вычисляется по формуле:</t>
    </r>
  </si>
  <si>
    <r>
      <t xml:space="preserve">Суммарное максимальное тепловое сопротивление </t>
    </r>
    <r>
      <rPr>
        <b/>
        <sz val="11"/>
        <color theme="1"/>
        <rFont val="Calibri"/>
        <family val="2"/>
        <charset val="204"/>
        <scheme val="minor"/>
      </rPr>
      <t xml:space="preserve">RJA </t>
    </r>
    <r>
      <rPr>
        <sz val="11"/>
        <color theme="1"/>
        <rFont val="Calibri"/>
        <family val="2"/>
        <charset val="204"/>
        <scheme val="minor"/>
      </rPr>
      <t>(°С/Вт) на участке кристалл - окружающая среда вычисляется по формуле:</t>
    </r>
  </si>
  <si>
    <t>Коэфициенты</t>
  </si>
  <si>
    <r>
      <t>Поправочный коэффициент на скорость воздушного потока</t>
    </r>
    <r>
      <rPr>
        <b/>
        <sz val="11"/>
        <color theme="1"/>
        <rFont val="Calibri"/>
        <family val="2"/>
        <charset val="204"/>
        <scheme val="minor"/>
      </rPr>
      <t xml:space="preserve"> Kv</t>
    </r>
  </si>
  <si>
    <r>
      <t>Поправочный коэффициент на длину радиатора</t>
    </r>
    <r>
      <rPr>
        <b/>
        <sz val="11"/>
        <color theme="1"/>
        <rFont val="Calibri"/>
        <family val="2"/>
        <charset val="204"/>
        <scheme val="minor"/>
      </rPr>
      <t xml:space="preserve"> Kl</t>
    </r>
  </si>
  <si>
    <r>
      <t xml:space="preserve">Поправочный коэффициент </t>
    </r>
    <r>
      <rPr>
        <b/>
        <sz val="11"/>
        <color theme="1"/>
        <rFont val="Calibri"/>
        <family val="2"/>
        <charset val="204"/>
        <scheme val="minor"/>
      </rPr>
      <t xml:space="preserve"> Kt </t>
    </r>
    <r>
      <rPr>
        <sz val="11"/>
        <color theme="1"/>
        <rFont val="Calibri"/>
        <family val="2"/>
        <charset val="204"/>
        <scheme val="minor"/>
      </rPr>
      <t xml:space="preserve">на разницу температуры радиатора и окружающей среды </t>
    </r>
    <r>
      <rPr>
        <b/>
        <sz val="11"/>
        <color theme="1"/>
        <rFont val="Calibri"/>
        <family val="2"/>
        <charset val="204"/>
        <scheme val="minor"/>
      </rPr>
      <t>dT</t>
    </r>
  </si>
  <si>
    <t>Рпп</t>
  </si>
  <si>
    <t>Температура кристалла (°С)</t>
  </si>
  <si>
    <t xml:space="preserve">TJ </t>
  </si>
  <si>
    <t>(90-110)°С</t>
  </si>
  <si>
    <r>
      <t>где</t>
    </r>
    <r>
      <rPr>
        <b/>
        <sz val="11"/>
        <color theme="1"/>
        <rFont val="Calibri"/>
        <family val="2"/>
        <charset val="204"/>
        <scheme val="minor"/>
      </rPr>
      <t xml:space="preserve"> Рпп</t>
    </r>
    <r>
      <rPr>
        <sz val="11"/>
        <color theme="1"/>
        <rFont val="Calibri"/>
        <family val="2"/>
        <charset val="204"/>
        <scheme val="minor"/>
      </rPr>
      <t xml:space="preserve"> - мощность, рассеиваемая на кристалле полупроводникового прибора, Вт.</t>
    </r>
  </si>
  <si>
    <r>
      <t xml:space="preserve"> Разница между температурой кристалла</t>
    </r>
    <r>
      <rPr>
        <b/>
        <sz val="11"/>
        <color theme="1"/>
        <rFont val="Calibri"/>
        <family val="2"/>
        <charset val="204"/>
        <scheme val="minor"/>
      </rPr>
      <t xml:space="preserve"> TJ</t>
    </r>
    <r>
      <rPr>
        <sz val="11"/>
        <color theme="1"/>
        <rFont val="Calibri"/>
        <family val="2"/>
        <charset val="204"/>
        <scheme val="minor"/>
      </rPr>
      <t xml:space="preserve"> и температурой среды</t>
    </r>
    <r>
      <rPr>
        <b/>
        <sz val="11"/>
        <color theme="1"/>
        <rFont val="Calibri"/>
        <family val="2"/>
        <charset val="204"/>
        <scheme val="minor"/>
      </rPr>
      <t xml:space="preserve"> Та</t>
    </r>
    <r>
      <rPr>
        <sz val="11"/>
        <color theme="1"/>
        <rFont val="Calibri"/>
        <family val="2"/>
        <charset val="204"/>
        <scheme val="minor"/>
      </rPr>
      <t xml:space="preserve"> вызывает тепловой поток,</t>
    </r>
  </si>
  <si>
    <t>Та</t>
  </si>
  <si>
    <t>Температура окружающей среды (макс) (°С)</t>
  </si>
  <si>
    <t>(30-40)°С</t>
  </si>
  <si>
    <t xml:space="preserve"> (обьем воздуха проходящего через его сечение за единицу времени )</t>
  </si>
  <si>
    <t>Производительность вентилятора (м3/час)</t>
  </si>
  <si>
    <t>Vf</t>
  </si>
  <si>
    <t>Qf</t>
  </si>
  <si>
    <t>(90-190)м3/час</t>
  </si>
  <si>
    <t>Для 1 компьютерного 120мм вентилятора !!!!</t>
  </si>
  <si>
    <t>Площадь поперечного сечения воздуховода м2</t>
  </si>
  <si>
    <t>Sd</t>
  </si>
  <si>
    <t>обознач</t>
  </si>
  <si>
    <r>
      <t>Необходимые данные для расчета</t>
    </r>
    <r>
      <rPr>
        <b/>
        <i/>
        <sz val="11"/>
        <color theme="1"/>
        <rFont val="Calibri"/>
        <family val="2"/>
        <charset val="204"/>
        <scheme val="minor"/>
      </rPr>
      <t xml:space="preserve"> (синие для принудительного охлаждения)</t>
    </r>
  </si>
  <si>
    <t>примерные значения или источник данных</t>
  </si>
  <si>
    <t>Rja</t>
  </si>
  <si>
    <t>Вычисляемые данные:</t>
  </si>
  <si>
    <t>Максимальная температура радиатора</t>
  </si>
  <si>
    <t>Ts</t>
  </si>
  <si>
    <t>Rjc</t>
  </si>
  <si>
    <t>Rcs</t>
  </si>
  <si>
    <t>тепловое сопротивление кристалл - корпус</t>
  </si>
  <si>
    <t>тепловое сопротивление корпус-радиатор</t>
  </si>
  <si>
    <t>тепловое сопротивление прокладка-радиатор</t>
  </si>
  <si>
    <t>Rs</t>
  </si>
  <si>
    <t>0 -  без прокладки, иначе - см. справочник</t>
  </si>
  <si>
    <t>Макс. мощность выделяемая на полупроводнике (Вт)</t>
  </si>
  <si>
    <t>Тепловое сопротивление радиатора</t>
  </si>
  <si>
    <t>Rsa</t>
  </si>
  <si>
    <t>dT=Ts-Ta</t>
  </si>
  <si>
    <t>Kt</t>
  </si>
  <si>
    <t>Красная - естественное охлаждение</t>
  </si>
  <si>
    <t>Синяя - принудительное охлаждение</t>
  </si>
  <si>
    <t>Для естественного охлаждения  из Rsa выбираем периметр сечения из графика</t>
  </si>
  <si>
    <t>Выбираем Kt из графика исходя из значения dT</t>
  </si>
  <si>
    <t>Скорость воздушного потока м/с</t>
  </si>
  <si>
    <t>Выбираем Kv из графика исходя из значения Vf</t>
  </si>
  <si>
    <t>Kv</t>
  </si>
  <si>
    <t>Для принудительного</t>
  </si>
  <si>
    <t>Выбираем Kl из графика исходя из длины радиатора</t>
  </si>
  <si>
    <t>Kl</t>
  </si>
  <si>
    <t>Длина радиатора мм</t>
  </si>
  <si>
    <t>Lr</t>
  </si>
  <si>
    <t xml:space="preserve">Периметр мм  = </t>
  </si>
  <si>
    <t>Pr</t>
  </si>
  <si>
    <t>Sr</t>
  </si>
  <si>
    <t>Площадь радиатора см2</t>
  </si>
  <si>
    <t>Для принудительного охлаждения  из Rsa выбираем периметр сечения из графика</t>
  </si>
  <si>
    <r>
      <t>Тепловое сопротивление (кристалл-среда)</t>
    </r>
    <r>
      <rPr>
        <b/>
        <sz val="11"/>
        <color theme="9" tint="0.79998168889431442"/>
        <rFont val="Calibri"/>
        <family val="2"/>
        <charset val="204"/>
        <scheme val="minor"/>
      </rPr>
      <t xml:space="preserve"> </t>
    </r>
    <r>
      <rPr>
        <sz val="11"/>
        <color theme="9" tint="0.79998168889431442"/>
        <rFont val="Calibri"/>
        <family val="2"/>
        <charset val="204"/>
        <scheme val="minor"/>
      </rPr>
      <t xml:space="preserve"> при прин охл. =</t>
    </r>
  </si>
  <si>
    <r>
      <t>Тепловое сопротивление (кристалл-среда)</t>
    </r>
    <r>
      <rPr>
        <b/>
        <sz val="11"/>
        <color theme="9" tint="0.79998168889431442"/>
        <rFont val="Calibri"/>
        <family val="2"/>
        <charset val="204"/>
        <scheme val="minor"/>
      </rPr>
      <t xml:space="preserve"> </t>
    </r>
    <r>
      <rPr>
        <sz val="11"/>
        <color theme="9" tint="0.79998168889431442"/>
        <rFont val="Calibri"/>
        <family val="2"/>
        <charset val="204"/>
        <scheme val="minor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</si>
</sst>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2060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8"/>
      <color rgb="FF002060"/>
      <name val="Calibri"/>
      <family val="2"/>
      <charset val="204"/>
      <scheme val="minor"/>
    </font>
    <font>
      <sz val="11"/>
      <color theme="9" tint="0.79998168889431442"/>
      <name val="Calibri"/>
      <family val="2"/>
      <charset val="204"/>
      <scheme val="minor"/>
    </font>
    <font>
      <b/>
      <sz val="11"/>
      <color theme="9" tint="0.79998168889431442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3" borderId="1" xfId="0" applyFill="1" applyBorder="1"/>
    <xf numFmtId="0" fontId="0" fillId="3" borderId="1" xfId="0" applyFill="1" applyBorder="1" applyProtection="1">
      <protection locked="0"/>
    </xf>
    <xf numFmtId="0" fontId="4" fillId="3" borderId="1" xfId="0" applyFont="1" applyFill="1" applyBorder="1"/>
    <xf numFmtId="0" fontId="4" fillId="3" borderId="1" xfId="0" applyFont="1" applyFill="1" applyBorder="1" applyProtection="1">
      <protection locked="0"/>
    </xf>
    <xf numFmtId="0" fontId="0" fillId="3" borderId="2" xfId="0" applyFill="1" applyBorder="1"/>
    <xf numFmtId="0" fontId="0" fillId="3" borderId="3" xfId="0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8" fillId="3" borderId="2" xfId="0" applyFont="1" applyFill="1" applyBorder="1"/>
    <xf numFmtId="0" fontId="6" fillId="0" borderId="1" xfId="0" applyFont="1" applyBorder="1"/>
    <xf numFmtId="0" fontId="6" fillId="0" borderId="4" xfId="0" applyFont="1" applyBorder="1"/>
    <xf numFmtId="0" fontId="6" fillId="3" borderId="2" xfId="0" applyFont="1" applyFill="1" applyBorder="1"/>
    <xf numFmtId="0" fontId="6" fillId="3" borderId="5" xfId="0" applyFont="1" applyFill="1" applyBorder="1"/>
    <xf numFmtId="0" fontId="6" fillId="3" borderId="1" xfId="0" applyFont="1" applyFill="1" applyBorder="1"/>
    <xf numFmtId="0" fontId="6" fillId="3" borderId="1" xfId="0" applyFont="1" applyFill="1" applyBorder="1" applyProtection="1">
      <protection locked="0"/>
    </xf>
    <xf numFmtId="0" fontId="6" fillId="0" borderId="6" xfId="0" applyFont="1" applyBorder="1"/>
    <xf numFmtId="0" fontId="6" fillId="0" borderId="7" xfId="0" applyFont="1" applyBorder="1"/>
    <xf numFmtId="0" fontId="6" fillId="0" borderId="8" xfId="0" applyFont="1" applyBorder="1"/>
    <xf numFmtId="0" fontId="6" fillId="0" borderId="0" xfId="0" applyFont="1" applyBorder="1"/>
    <xf numFmtId="0" fontId="6" fillId="3" borderId="9" xfId="0" applyFont="1" applyFill="1" applyBorder="1"/>
    <xf numFmtId="0" fontId="6" fillId="3" borderId="4" xfId="0" applyFont="1" applyFill="1" applyBorder="1"/>
    <xf numFmtId="0" fontId="6" fillId="3" borderId="3" xfId="0" applyFont="1" applyFill="1" applyBorder="1"/>
    <xf numFmtId="0" fontId="6" fillId="0" borderId="9" xfId="0" applyFont="1" applyBorder="1"/>
    <xf numFmtId="0" fontId="6" fillId="0" borderId="1" xfId="0" applyFont="1" applyBorder="1" applyProtection="1">
      <protection hidden="1"/>
    </xf>
    <xf numFmtId="0" fontId="9" fillId="2" borderId="2" xfId="0" applyFont="1" applyFill="1" applyBorder="1"/>
    <xf numFmtId="0" fontId="9" fillId="2" borderId="5" xfId="0" applyFont="1" applyFill="1" applyBorder="1"/>
    <xf numFmtId="0" fontId="9" fillId="2" borderId="1" xfId="0" applyFont="1" applyFill="1" applyBorder="1"/>
    <xf numFmtId="0" fontId="9" fillId="2" borderId="1" xfId="0" applyFont="1" applyFill="1" applyBorder="1" applyProtection="1">
      <protection hidden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</xdr:row>
      <xdr:rowOff>0</xdr:rowOff>
    </xdr:from>
    <xdr:to>
      <xdr:col>0</xdr:col>
      <xdr:colOff>2104762</xdr:colOff>
      <xdr:row>7</xdr:row>
      <xdr:rowOff>76095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71500"/>
          <a:ext cx="2104762" cy="83809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9</xdr:row>
      <xdr:rowOff>0</xdr:rowOff>
    </xdr:from>
    <xdr:to>
      <xdr:col>0</xdr:col>
      <xdr:colOff>1466667</xdr:colOff>
      <xdr:row>11</xdr:row>
      <xdr:rowOff>152333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714500"/>
          <a:ext cx="1466667" cy="533333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15</xdr:row>
      <xdr:rowOff>0</xdr:rowOff>
    </xdr:from>
    <xdr:to>
      <xdr:col>0</xdr:col>
      <xdr:colOff>2114286</xdr:colOff>
      <xdr:row>17</xdr:row>
      <xdr:rowOff>47571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857500"/>
          <a:ext cx="2114286" cy="4285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0</xdr:rowOff>
    </xdr:from>
    <xdr:to>
      <xdr:col>3</xdr:col>
      <xdr:colOff>533400</xdr:colOff>
      <xdr:row>38</xdr:row>
      <xdr:rowOff>67966</xdr:rowOff>
    </xdr:to>
    <xdr:pic>
      <xdr:nvPicPr>
        <xdr:cNvPr id="5" name="Рисунок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4010025"/>
          <a:ext cx="4800600" cy="3306466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39</xdr:row>
      <xdr:rowOff>190499</xdr:rowOff>
    </xdr:from>
    <xdr:to>
      <xdr:col>3</xdr:col>
      <xdr:colOff>523874</xdr:colOff>
      <xdr:row>57</xdr:row>
      <xdr:rowOff>126330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0" y="7629524"/>
          <a:ext cx="4791074" cy="3364831"/>
        </a:xfrm>
        <a:prstGeom prst="rect">
          <a:avLst/>
        </a:prstGeom>
      </xdr:spPr>
    </xdr:pic>
    <xdr:clientData/>
  </xdr:twoCellAnchor>
  <xdr:twoCellAnchor editAs="absolute">
    <xdr:from>
      <xdr:col>0</xdr:col>
      <xdr:colOff>0</xdr:colOff>
      <xdr:row>59</xdr:row>
      <xdr:rowOff>190499</xdr:rowOff>
    </xdr:from>
    <xdr:to>
      <xdr:col>3</xdr:col>
      <xdr:colOff>533400</xdr:colOff>
      <xdr:row>78</xdr:row>
      <xdr:rowOff>44938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0" y="11439524"/>
          <a:ext cx="4800600" cy="3473939"/>
        </a:xfrm>
        <a:prstGeom prst="rect">
          <a:avLst/>
        </a:prstGeom>
      </xdr:spPr>
    </xdr:pic>
    <xdr:clientData/>
  </xdr:twoCellAnchor>
  <xdr:twoCellAnchor editAs="absolute">
    <xdr:from>
      <xdr:col>6</xdr:col>
      <xdr:colOff>19050</xdr:colOff>
      <xdr:row>21</xdr:row>
      <xdr:rowOff>0</xdr:rowOff>
    </xdr:from>
    <xdr:to>
      <xdr:col>18</xdr:col>
      <xdr:colOff>146797</xdr:colOff>
      <xdr:row>59</xdr:row>
      <xdr:rowOff>110403</xdr:rowOff>
    </xdr:to>
    <xdr:pic>
      <xdr:nvPicPr>
        <xdr:cNvPr id="8" name="Рисунок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210300" y="4118162"/>
          <a:ext cx="7895104" cy="756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C0C0C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3"/>
  <sheetViews>
    <sheetView tabSelected="1" zoomScaleNormal="100" workbookViewId="0">
      <selection activeCell="D111" sqref="D111"/>
    </sheetView>
  </sheetViews>
  <sheetFormatPr defaultRowHeight="15" x14ac:dyDescent="0.25"/>
  <cols>
    <col min="1" max="1" width="37.7109375" customWidth="1"/>
    <col min="2" max="2" width="17.140625" customWidth="1"/>
    <col min="4" max="4" width="8.28515625" customWidth="1"/>
    <col min="5" max="5" width="20.42578125" customWidth="1"/>
    <col min="7" max="7" width="14.7109375" customWidth="1"/>
  </cols>
  <sheetData>
    <row r="1" spans="1:1" x14ac:dyDescent="0.25">
      <c r="A1" s="1" t="s">
        <v>0</v>
      </c>
    </row>
    <row r="2" spans="1:1" x14ac:dyDescent="0.25">
      <c r="A2" t="s">
        <v>14</v>
      </c>
    </row>
    <row r="3" spans="1:1" x14ac:dyDescent="0.25">
      <c r="A3" t="s">
        <v>1</v>
      </c>
    </row>
    <row r="9" spans="1:1" x14ac:dyDescent="0.25">
      <c r="A9" t="s">
        <v>4</v>
      </c>
    </row>
    <row r="13" spans="1:1" x14ac:dyDescent="0.25">
      <c r="A13" t="s">
        <v>13</v>
      </c>
    </row>
    <row r="14" spans="1:1" x14ac:dyDescent="0.25">
      <c r="A14" t="s">
        <v>2</v>
      </c>
    </row>
    <row r="15" spans="1:1" x14ac:dyDescent="0.25">
      <c r="A15" t="s">
        <v>3</v>
      </c>
    </row>
    <row r="19" spans="1:1" ht="15.75" x14ac:dyDescent="0.25">
      <c r="A19" s="2" t="s">
        <v>5</v>
      </c>
    </row>
    <row r="21" spans="1:1" x14ac:dyDescent="0.25">
      <c r="A21" t="s">
        <v>8</v>
      </c>
    </row>
    <row r="40" spans="1:1" x14ac:dyDescent="0.25">
      <c r="A40" t="s">
        <v>6</v>
      </c>
    </row>
    <row r="59" spans="1:8" x14ac:dyDescent="0.25">
      <c r="A59" t="s">
        <v>7</v>
      </c>
    </row>
    <row r="63" spans="1:8" x14ac:dyDescent="0.25">
      <c r="H63" t="s">
        <v>45</v>
      </c>
    </row>
    <row r="64" spans="1:8" x14ac:dyDescent="0.25">
      <c r="H64" t="s">
        <v>46</v>
      </c>
    </row>
    <row r="81" spans="1:6" x14ac:dyDescent="0.25">
      <c r="A81" s="1" t="s">
        <v>27</v>
      </c>
    </row>
    <row r="82" spans="1:6" x14ac:dyDescent="0.25">
      <c r="A82" s="5"/>
      <c r="C82" t="s">
        <v>26</v>
      </c>
      <c r="E82" t="s">
        <v>28</v>
      </c>
    </row>
    <row r="83" spans="1:6" x14ac:dyDescent="0.25">
      <c r="A83" s="12" t="s">
        <v>40</v>
      </c>
      <c r="B83" s="13"/>
      <c r="C83" s="8" t="s">
        <v>9</v>
      </c>
      <c r="D83" s="9">
        <v>250</v>
      </c>
    </row>
    <row r="84" spans="1:6" x14ac:dyDescent="0.25">
      <c r="A84" s="12" t="s">
        <v>10</v>
      </c>
      <c r="B84" s="13"/>
      <c r="C84" s="8" t="s">
        <v>11</v>
      </c>
      <c r="D84" s="9">
        <v>110</v>
      </c>
      <c r="E84" t="s">
        <v>12</v>
      </c>
    </row>
    <row r="85" spans="1:6" x14ac:dyDescent="0.25">
      <c r="A85" s="12" t="s">
        <v>16</v>
      </c>
      <c r="B85" s="13"/>
      <c r="C85" s="8" t="s">
        <v>15</v>
      </c>
      <c r="D85" s="9">
        <v>30</v>
      </c>
      <c r="E85" t="s">
        <v>17</v>
      </c>
    </row>
    <row r="86" spans="1:6" x14ac:dyDescent="0.25">
      <c r="A86" s="12" t="s">
        <v>35</v>
      </c>
      <c r="B86" s="13"/>
      <c r="C86" s="8" t="s">
        <v>33</v>
      </c>
      <c r="D86" s="9">
        <v>0.14000000000000001</v>
      </c>
    </row>
    <row r="87" spans="1:6" x14ac:dyDescent="0.25">
      <c r="A87" s="12" t="s">
        <v>36</v>
      </c>
      <c r="B87" s="13"/>
      <c r="C87" s="8" t="s">
        <v>34</v>
      </c>
      <c r="D87" s="9">
        <v>3.5000000000000003E-2</v>
      </c>
    </row>
    <row r="88" spans="1:6" x14ac:dyDescent="0.25">
      <c r="A88" s="12" t="s">
        <v>37</v>
      </c>
      <c r="B88" s="13"/>
      <c r="C88" s="8" t="s">
        <v>38</v>
      </c>
      <c r="D88" s="9">
        <v>0</v>
      </c>
      <c r="E88" t="s">
        <v>39</v>
      </c>
    </row>
    <row r="89" spans="1:6" x14ac:dyDescent="0.25">
      <c r="A89" s="12" t="s">
        <v>55</v>
      </c>
      <c r="B89" s="13"/>
      <c r="C89" s="8" t="s">
        <v>56</v>
      </c>
      <c r="D89" s="9">
        <v>200</v>
      </c>
    </row>
    <row r="90" spans="1:6" x14ac:dyDescent="0.25">
      <c r="A90" s="14" t="s">
        <v>19</v>
      </c>
      <c r="B90" s="15"/>
      <c r="C90" s="10" t="s">
        <v>21</v>
      </c>
      <c r="D90" s="11">
        <v>210</v>
      </c>
      <c r="E90" s="4" t="s">
        <v>22</v>
      </c>
      <c r="F90" s="3" t="s">
        <v>23</v>
      </c>
    </row>
    <row r="91" spans="1:6" x14ac:dyDescent="0.25">
      <c r="A91" s="16" t="s">
        <v>18</v>
      </c>
      <c r="B91" s="15"/>
      <c r="C91" s="10"/>
      <c r="D91" s="11"/>
      <c r="E91" s="4"/>
    </row>
    <row r="92" spans="1:6" x14ac:dyDescent="0.25">
      <c r="A92" s="14" t="s">
        <v>24</v>
      </c>
      <c r="B92" s="15"/>
      <c r="C92" s="10" t="s">
        <v>25</v>
      </c>
      <c r="D92" s="11">
        <f>0.12*0.12</f>
        <v>1.44E-2</v>
      </c>
      <c r="E92" s="4"/>
    </row>
    <row r="94" spans="1:6" x14ac:dyDescent="0.25">
      <c r="A94" s="7" t="s">
        <v>30</v>
      </c>
      <c r="B94" s="6"/>
      <c r="C94" s="6"/>
      <c r="D94" s="6"/>
      <c r="E94" s="6"/>
    </row>
    <row r="95" spans="1:6" x14ac:dyDescent="0.25">
      <c r="A95" s="6"/>
      <c r="B95" s="6"/>
      <c r="C95" s="6"/>
      <c r="D95" s="6"/>
      <c r="E95" s="6"/>
    </row>
    <row r="96" spans="1:6" x14ac:dyDescent="0.25">
      <c r="A96" s="23" t="s">
        <v>41</v>
      </c>
      <c r="B96" s="24"/>
      <c r="C96" s="17" t="s">
        <v>29</v>
      </c>
      <c r="D96" s="17">
        <f>(D84-D85)/D83</f>
        <v>0.32</v>
      </c>
      <c r="E96" s="6"/>
    </row>
    <row r="97" spans="1:9" x14ac:dyDescent="0.25">
      <c r="A97" s="32" t="s">
        <v>63</v>
      </c>
      <c r="B97" s="33"/>
      <c r="C97" s="34" t="s">
        <v>42</v>
      </c>
      <c r="D97" s="34">
        <f>D96-SUM(D86:D88)</f>
        <v>0.14499999999999999</v>
      </c>
      <c r="E97" s="6"/>
    </row>
    <row r="98" spans="1:9" x14ac:dyDescent="0.25">
      <c r="A98" s="30" t="s">
        <v>31</v>
      </c>
      <c r="B98" s="18"/>
      <c r="C98" s="17" t="s">
        <v>32</v>
      </c>
      <c r="D98" s="17">
        <f>D84-D83*SUM(D86:D88)</f>
        <v>66.25</v>
      </c>
      <c r="E98" s="6"/>
    </row>
    <row r="99" spans="1:9" x14ac:dyDescent="0.25">
      <c r="E99" s="6"/>
    </row>
    <row r="100" spans="1:9" x14ac:dyDescent="0.25">
      <c r="A100" s="6"/>
      <c r="B100" s="6"/>
      <c r="C100" s="6"/>
      <c r="D100" s="6"/>
      <c r="E100" s="6"/>
    </row>
    <row r="101" spans="1:9" x14ac:dyDescent="0.25">
      <c r="A101" s="6" t="s">
        <v>52</v>
      </c>
      <c r="B101" s="6"/>
      <c r="C101" s="6"/>
      <c r="D101" s="6"/>
      <c r="F101" s="6" t="s">
        <v>47</v>
      </c>
      <c r="G101" s="6"/>
      <c r="H101" s="6"/>
      <c r="I101" s="6"/>
    </row>
    <row r="102" spans="1:9" x14ac:dyDescent="0.25">
      <c r="A102" s="23" t="s">
        <v>43</v>
      </c>
      <c r="B102" s="24"/>
      <c r="C102" s="17"/>
      <c r="D102" s="31">
        <f>D98-D85</f>
        <v>36.25</v>
      </c>
    </row>
    <row r="103" spans="1:9" x14ac:dyDescent="0.25">
      <c r="A103" s="19" t="s">
        <v>48</v>
      </c>
      <c r="B103" s="20"/>
      <c r="C103" s="21" t="s">
        <v>44</v>
      </c>
      <c r="D103" s="22">
        <v>1.29</v>
      </c>
      <c r="F103" s="21" t="s">
        <v>57</v>
      </c>
      <c r="G103" s="21"/>
      <c r="H103" s="21" t="s">
        <v>58</v>
      </c>
      <c r="I103" s="21">
        <v>3700</v>
      </c>
    </row>
    <row r="104" spans="1:9" x14ac:dyDescent="0.25">
      <c r="A104" s="25" t="s">
        <v>49</v>
      </c>
      <c r="B104" s="26"/>
      <c r="C104" s="17" t="s">
        <v>20</v>
      </c>
      <c r="D104" s="31">
        <f>D90/3600/D92</f>
        <v>4.0509259259259265</v>
      </c>
      <c r="F104" s="30" t="s">
        <v>60</v>
      </c>
      <c r="G104" s="18"/>
      <c r="H104" s="17" t="s">
        <v>59</v>
      </c>
      <c r="I104" s="17">
        <f>(I103*D89)/100</f>
        <v>7400</v>
      </c>
    </row>
    <row r="105" spans="1:9" x14ac:dyDescent="0.25">
      <c r="A105" s="19" t="s">
        <v>50</v>
      </c>
      <c r="B105" s="29"/>
      <c r="C105" s="21" t="s">
        <v>51</v>
      </c>
      <c r="D105" s="22">
        <v>0.62</v>
      </c>
      <c r="E105" s="6"/>
    </row>
    <row r="106" spans="1:9" x14ac:dyDescent="0.25">
      <c r="A106" s="27" t="s">
        <v>53</v>
      </c>
      <c r="B106" s="28"/>
      <c r="C106" s="21" t="s">
        <v>54</v>
      </c>
      <c r="D106" s="22">
        <v>0.8</v>
      </c>
      <c r="E106" s="6"/>
    </row>
    <row r="107" spans="1:9" x14ac:dyDescent="0.25">
      <c r="A107" s="6"/>
      <c r="B107" s="6"/>
      <c r="C107" s="6"/>
      <c r="D107" s="6"/>
      <c r="E107" s="6"/>
    </row>
    <row r="108" spans="1:9" x14ac:dyDescent="0.25">
      <c r="A108" s="32" t="s">
        <v>62</v>
      </c>
      <c r="B108" s="33"/>
      <c r="C108" s="34" t="s">
        <v>42</v>
      </c>
      <c r="D108" s="35">
        <f>D97/(D103*D105*D106)</f>
        <v>0.22661915478869712</v>
      </c>
      <c r="E108" s="6"/>
    </row>
    <row r="109" spans="1:9" x14ac:dyDescent="0.25">
      <c r="A109" s="6"/>
      <c r="B109" s="6"/>
      <c r="C109" s="6"/>
      <c r="D109" s="6"/>
      <c r="E109" s="6"/>
    </row>
    <row r="110" spans="1:9" x14ac:dyDescent="0.25">
      <c r="A110" s="6" t="s">
        <v>61</v>
      </c>
      <c r="B110" s="6"/>
      <c r="C110" s="6"/>
      <c r="D110" s="6"/>
      <c r="E110" s="6"/>
    </row>
    <row r="111" spans="1:9" x14ac:dyDescent="0.25">
      <c r="A111" s="19" t="s">
        <v>57</v>
      </c>
      <c r="B111" s="29"/>
      <c r="C111" s="21" t="s">
        <v>58</v>
      </c>
      <c r="D111" s="21">
        <v>1550</v>
      </c>
      <c r="E111" s="6"/>
    </row>
    <row r="112" spans="1:9" x14ac:dyDescent="0.25">
      <c r="A112" s="30" t="s">
        <v>60</v>
      </c>
      <c r="B112" s="18"/>
      <c r="C112" s="17" t="s">
        <v>59</v>
      </c>
      <c r="D112" s="17">
        <f>(D111*D89)/100</f>
        <v>3100</v>
      </c>
      <c r="E112" s="6"/>
    </row>
    <row r="113" spans="5:5" x14ac:dyDescent="0.25">
      <c r="E113" s="6"/>
    </row>
  </sheetData>
  <sheetProtection formatCells="0" formatColumns="0" formatRows="0" insertColumns="0" insertRows="0" insertHyperlinks="0" deleteColumns="0" deleteRows="0"/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ALEX</cp:lastModifiedBy>
  <dcterms:created xsi:type="dcterms:W3CDTF">2013-01-05T08:58:18Z</dcterms:created>
  <dcterms:modified xsi:type="dcterms:W3CDTF">2013-01-08T07:40:46Z</dcterms:modified>
</cp:coreProperties>
</file>